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<sst xmlns="http://schemas.openxmlformats.org/spreadsheetml/2006/main" count="155" uniqueCount="107">
  <si>
    <t>Contractor</t>
  </si>
  <si>
    <t>Direct Labor</t>
  </si>
  <si>
    <t>Overhead</t>
  </si>
  <si>
    <t>G&amp;A</t>
  </si>
  <si>
    <t>Fee/Profit</t>
  </si>
  <si>
    <t>Check it out for yourself: Lets convert the indirect rate percentages below into dollars using the different Overhead</t>
  </si>
  <si>
    <t>Indirect Rates of each contractor</t>
  </si>
  <si>
    <t>Direct Labor + Fringes</t>
  </si>
  <si>
    <t xml:space="preserve">Fringe Benefit + Payroll Tax </t>
  </si>
  <si>
    <t>Total Cost Input</t>
  </si>
  <si>
    <t>Total Cost</t>
  </si>
  <si>
    <t>Different</t>
  </si>
  <si>
    <t>Same</t>
  </si>
  <si>
    <t>Start with the Direct Labor which is a factor of 1</t>
  </si>
  <si>
    <t>1st compounding is adding the 2 factors</t>
  </si>
  <si>
    <t>2nd compounding will vary by contractor due to different bases</t>
  </si>
  <si>
    <t>(1+.3)</t>
  </si>
  <si>
    <t>(1.3*1.4)</t>
  </si>
  <si>
    <t>(1+.4)</t>
  </si>
  <si>
    <t>(1.3+.4)</t>
  </si>
  <si>
    <t xml:space="preserve">   Contractor 1 will add their factor to the base of DL+FB</t>
  </si>
  <si>
    <t xml:space="preserve">   Contractor 2 will multiply their factor + 1, to the base of DL+FB</t>
  </si>
  <si>
    <t>G&amp;A Factor same for each contractor</t>
  </si>
  <si>
    <t>Overhead Factor same for each contractor</t>
  </si>
  <si>
    <t>Fringe Benefit and Payroll Tax factor same for each contractor</t>
  </si>
  <si>
    <t xml:space="preserve">   contractor because they both have the same base - TCI</t>
  </si>
  <si>
    <t>(1+.2)</t>
  </si>
  <si>
    <t xml:space="preserve">3rd compounding factor will be applied the same way for each </t>
  </si>
  <si>
    <t>Wrap Rate or Multiplier Before Fee</t>
  </si>
  <si>
    <t>Fee/Profit Factor same for each contractor</t>
  </si>
  <si>
    <t xml:space="preserve">4th compounding factor will be applied the same way for each </t>
  </si>
  <si>
    <t xml:space="preserve">   contractor because they both have the same base - Total Costs</t>
  </si>
  <si>
    <t>higher</t>
  </si>
  <si>
    <t>C1</t>
  </si>
  <si>
    <t>C2</t>
  </si>
  <si>
    <t>Fringe Benefits and Payroll Taxes</t>
  </si>
  <si>
    <t>Subtotal Direct Labor and Related Fringe Benefits &amp; Payroll Taxes</t>
  </si>
  <si>
    <t>Overhead Costs</t>
  </si>
  <si>
    <t>G&amp;A Costs</t>
  </si>
  <si>
    <t>Subtotal Before G&amp;A Costs</t>
  </si>
  <si>
    <t>Total Costs</t>
  </si>
  <si>
    <t>Total Price/Revenue</t>
  </si>
  <si>
    <t>Below I have developed the indirect rates for each contractor based on the costs outline above and the bases each uses.</t>
  </si>
  <si>
    <t>Fringe Benefit Rate</t>
  </si>
  <si>
    <t>Overhead Rate</t>
  </si>
  <si>
    <t>G&amp;A Rate</t>
  </si>
  <si>
    <t>Fee/Profit Charged</t>
  </si>
  <si>
    <t>[base = D/L]</t>
  </si>
  <si>
    <t>[base = D/L+F/B]</t>
  </si>
  <si>
    <t>[base = TCI]</t>
  </si>
  <si>
    <t>[base = Total Cost]</t>
  </si>
  <si>
    <t>C1 Rates</t>
  </si>
  <si>
    <t>C2 Rates</t>
  </si>
  <si>
    <t>Oh, we didn't look at what the rates would be if the costs were the same when we built our rates and factors.</t>
  </si>
  <si>
    <t>So lets, do that:</t>
  </si>
  <si>
    <t>C1 Costs</t>
  </si>
  <si>
    <t>C2 Costs</t>
  </si>
  <si>
    <t>Wrap Rate/Multiplier</t>
  </si>
  <si>
    <t>So the compounding factors would look like this</t>
  </si>
  <si>
    <t>Fringe Factor</t>
  </si>
  <si>
    <t>Overhead Factor - Here is where the different bases are reflected</t>
  </si>
  <si>
    <t>G&amp;A factor</t>
  </si>
  <si>
    <t>Fee/Factor</t>
  </si>
  <si>
    <t>Difference - C2's compounded factor is higher than C1's</t>
  </si>
  <si>
    <t>Wrap Rate or Multiplier With Fee</t>
  </si>
  <si>
    <t>Start with 1.00 as the base number</t>
  </si>
  <si>
    <t>Both C1 and C2 are multiplied by previous compounded factors</t>
  </si>
  <si>
    <t xml:space="preserve">  (C1's O/H factor is added to FB - C2's O/H factor is Multiplied with FB)</t>
  </si>
  <si>
    <t>QUESTION and RESPONSE</t>
  </si>
  <si>
    <t>Question:</t>
  </si>
  <si>
    <t>Response:</t>
  </si>
  <si>
    <t>Is there a difference in the resultant Wrap Rate or Multiplier based on a firms choice to compound using a</t>
  </si>
  <si>
    <t>bases for each contractor.  Remember we are assuming all of the rates used are equal.</t>
  </si>
  <si>
    <t>Direct Labor Base Rate</t>
  </si>
  <si>
    <t>Fringe Benefits and Payroll Taxes Rate</t>
  </si>
  <si>
    <t>Fee/Profit Rate</t>
  </si>
  <si>
    <t>Bases used by each contractor for each indirect pool</t>
  </si>
  <si>
    <t xml:space="preserve">So, is one way better than the other?     No, except that one method appears to be better.  </t>
  </si>
  <si>
    <t>for the two contractors while also having different bases means the costs are different.  Let's see what I mean:</t>
  </si>
  <si>
    <t>The above costs as outlined results in wrap/multiplier factors that are the same even though each contractor uses different bases.</t>
  </si>
  <si>
    <t>So, If our indirect rates are the same but our bases are different then that means the costs are different.</t>
  </si>
  <si>
    <t>If our costs are the same but our bases are different then our rates will be different.</t>
  </si>
  <si>
    <t>With the above costs as outlined lets see what the indirect rates are:</t>
  </si>
  <si>
    <r>
      <t xml:space="preserve">Summary: In C1's case we </t>
    </r>
    <r>
      <rPr>
        <b/>
        <sz val="10"/>
        <rFont val="Arial"/>
        <family val="2"/>
      </rPr>
      <t>add</t>
    </r>
    <r>
      <rPr>
        <sz val="10"/>
        <rFont val="Arial"/>
        <family val="0"/>
      </rPr>
      <t xml:space="preserve"> the Fringe and Overhead rate factors and in C2's case we </t>
    </r>
    <r>
      <rPr>
        <b/>
        <sz val="10"/>
        <rFont val="Arial"/>
        <family val="2"/>
      </rPr>
      <t>multiply</t>
    </r>
    <r>
      <rPr>
        <sz val="10"/>
        <rFont val="Arial"/>
        <family val="0"/>
      </rPr>
      <t xml:space="preserve"> them.</t>
    </r>
  </si>
  <si>
    <t>in the resultant wrap/multiplier factors.</t>
  </si>
  <si>
    <t>If we assume all rates are the same for both contractors than the compounding method chosen would make a difference</t>
  </si>
  <si>
    <t>base for the Overhead Pool of either 1) Direct Labor or 2) Direct Labor + Fringe Benefits?</t>
  </si>
  <si>
    <t>What the above analysis shows is that C2's cost are higher than C1's.  Why?  Because in order for the factors or rates to be the same</t>
  </si>
  <si>
    <t>would have to be for each contractor in order for the factors or rates to be the same even with different bases.</t>
  </si>
  <si>
    <t>Total Fully Burdened Price</t>
  </si>
  <si>
    <t>So below I have developed the indirect rates for each contractor based on the costs outline above and the bases each uses.</t>
  </si>
  <si>
    <t>It's a numbers game.  Understanding application of numbers is critical to avoid under or overcharging.</t>
  </si>
  <si>
    <r>
      <t>The quick and simple answer is no.</t>
    </r>
    <r>
      <rPr>
        <sz val="10"/>
        <rFont val="Arial"/>
        <family val="2"/>
      </rPr>
      <t xml:space="preserve">  But the devil is in the details.  So if you dare, read on..</t>
    </r>
  </si>
  <si>
    <t xml:space="preserve">What do you think?  I welcome input, feedback or challenges.  That's how we grow. </t>
  </si>
  <si>
    <t>Your colleagues and I encourage feedback in our forum.</t>
  </si>
  <si>
    <t>Paul Sr. - until next time</t>
  </si>
  <si>
    <t>what our bases are.  Aha!  Yes, this is the mathematical application.  So lets see how this works:</t>
  </si>
  <si>
    <t>Remember, factors or rates are first determined by starting with a contractors actual or proposed costs.  So lets look at what those costs</t>
  </si>
  <si>
    <t>I have seen different options for developing Wrap Rates or Multipliers using compounding the factors.</t>
  </si>
  <si>
    <t>What is a Wrap Rate or Multiplier?  It is a method of calculating a factor that is typically applied to a direct labor base to determine</t>
  </si>
  <si>
    <t>Wrap Rate of 2.1 (includes fee) and my base Direct Labor is $10.00 per hour, then my price to the customer is $21.00 per hour.</t>
  </si>
  <si>
    <t>the fully burdened cost (when factor excludes fee) or price (when factor includes fee) to the customer.  For example: If I have a</t>
  </si>
  <si>
    <t>Now some firms use different bases for their Overhead Pool calculation.  Therefore in their development of a Wrap Rate they compund</t>
  </si>
  <si>
    <t>their numbers slightly differently.  The question proposed is does it make a difference in what method of compounding they choose?</t>
  </si>
  <si>
    <t>Let's look at two contractors [Contractor 1 (C1) uses Direct Labor (D/L) as a base and Contractor 2 (C2) uses D/L+Fringe as their base]</t>
  </si>
  <si>
    <r>
      <t>However</t>
    </r>
    <r>
      <rPr>
        <sz val="10"/>
        <rFont val="Arial"/>
        <family val="0"/>
      </rPr>
      <t xml:space="preserve"> it is because C2's costs are higher than C1's, and not because they used one method of compounding over the other.</t>
    </r>
  </si>
  <si>
    <r>
      <t xml:space="preserve">Now lets compound the percentages: 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Remember!</t>
    </r>
    <r>
      <rPr>
        <sz val="10"/>
        <rFont val="Arial"/>
        <family val="0"/>
      </rPr>
      <t xml:space="preserve">  We must remember to compound based on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</si>
</sst>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4" fontId="0" fillId="0" borderId="1" xfId="17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7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3" fontId="0" fillId="0" borderId="0" xfId="15" applyBorder="1" applyAlignment="1">
      <alignment horizontal="right"/>
    </xf>
    <xf numFmtId="43" fontId="0" fillId="0" borderId="7" xfId="15" applyBorder="1" applyAlignment="1">
      <alignment horizontal="right"/>
    </xf>
    <xf numFmtId="43" fontId="0" fillId="0" borderId="1" xfId="15" applyBorder="1" applyAlignment="1">
      <alignment horizontal="right"/>
    </xf>
    <xf numFmtId="43" fontId="0" fillId="0" borderId="8" xfId="15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44" fontId="0" fillId="0" borderId="0" xfId="17" applyBorder="1" applyAlignment="1">
      <alignment/>
    </xf>
    <xf numFmtId="44" fontId="0" fillId="0" borderId="7" xfId="17" applyBorder="1" applyAlignment="1">
      <alignment/>
    </xf>
    <xf numFmtId="164" fontId="0" fillId="0" borderId="0" xfId="21" applyNumberFormat="1" applyBorder="1" applyAlignment="1">
      <alignment/>
    </xf>
    <xf numFmtId="164" fontId="0" fillId="0" borderId="7" xfId="21" applyNumberFormat="1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5" fillId="0" borderId="5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6" fillId="0" borderId="3" xfId="0" applyFont="1" applyBorder="1" applyAlignment="1">
      <alignment/>
    </xf>
    <xf numFmtId="10" fontId="0" fillId="0" borderId="1" xfId="21" applyNumberFormat="1" applyBorder="1" applyAlignment="1">
      <alignment/>
    </xf>
    <xf numFmtId="44" fontId="0" fillId="0" borderId="8" xfId="17" applyBorder="1" applyAlignment="1">
      <alignment/>
    </xf>
    <xf numFmtId="164" fontId="0" fillId="0" borderId="0" xfId="21" applyNumberFormat="1" applyFont="1" applyBorder="1" applyAlignment="1">
      <alignment/>
    </xf>
    <xf numFmtId="164" fontId="0" fillId="0" borderId="1" xfId="21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tabSelected="1" workbookViewId="0" topLeftCell="A1">
      <selection activeCell="A3" sqref="A3"/>
    </sheetView>
  </sheetViews>
  <sheetFormatPr defaultColWidth="9.140625" defaultRowHeight="12.75"/>
  <cols>
    <col min="1" max="1" width="12.140625" style="0" customWidth="1"/>
    <col min="2" max="2" width="55.7109375" style="0" customWidth="1"/>
    <col min="3" max="3" width="13.8515625" style="0" customWidth="1"/>
    <col min="5" max="5" width="10.28125" style="0" customWidth="1"/>
  </cols>
  <sheetData>
    <row r="1" ht="15.75">
      <c r="B1" s="17" t="s">
        <v>68</v>
      </c>
    </row>
    <row r="3" ht="12.75">
      <c r="A3" s="49"/>
    </row>
    <row r="4" spans="1:2" ht="15.75">
      <c r="A4" s="3" t="s">
        <v>69</v>
      </c>
      <c r="B4" s="17" t="s">
        <v>98</v>
      </c>
    </row>
    <row r="5" spans="1:6" ht="15.75">
      <c r="A5" s="3"/>
      <c r="B5" s="17" t="s">
        <v>71</v>
      </c>
      <c r="C5" s="18"/>
      <c r="D5" s="18"/>
      <c r="E5" s="18"/>
      <c r="F5" s="18"/>
    </row>
    <row r="6" spans="2:6" ht="15.75">
      <c r="B6" s="17" t="s">
        <v>86</v>
      </c>
      <c r="C6" s="18"/>
      <c r="D6" s="18"/>
      <c r="E6" s="18"/>
      <c r="F6" s="18"/>
    </row>
    <row r="8" spans="1:2" ht="15">
      <c r="A8" s="3" t="s">
        <v>70</v>
      </c>
      <c r="B8" s="50" t="s">
        <v>92</v>
      </c>
    </row>
    <row r="9" spans="1:2" ht="15">
      <c r="A9" s="3"/>
      <c r="B9" s="50"/>
    </row>
    <row r="10" spans="1:2" ht="12.75">
      <c r="A10" s="3"/>
      <c r="B10" s="3" t="s">
        <v>99</v>
      </c>
    </row>
    <row r="11" spans="1:2" ht="12.75">
      <c r="A11" s="3"/>
      <c r="B11" s="3" t="s">
        <v>101</v>
      </c>
    </row>
    <row r="12" spans="1:2" ht="12.75">
      <c r="A12" s="3"/>
      <c r="B12" s="3" t="s">
        <v>100</v>
      </c>
    </row>
    <row r="13" ht="12.75">
      <c r="A13" s="3"/>
    </row>
    <row r="14" spans="1:2" ht="12.75">
      <c r="A14" s="3"/>
      <c r="B14" t="s">
        <v>102</v>
      </c>
    </row>
    <row r="15" spans="1:2" ht="12.75">
      <c r="A15" s="3"/>
      <c r="B15" t="s">
        <v>103</v>
      </c>
    </row>
    <row r="16" ht="12.75">
      <c r="A16" s="3"/>
    </row>
    <row r="17" spans="1:2" ht="12.75">
      <c r="A17" s="3"/>
      <c r="B17" t="s">
        <v>104</v>
      </c>
    </row>
    <row r="18" ht="12.75">
      <c r="B18" t="s">
        <v>85</v>
      </c>
    </row>
    <row r="19" ht="12.75">
      <c r="B19" t="s">
        <v>84</v>
      </c>
    </row>
    <row r="21" ht="12.75">
      <c r="B21" s="2" t="s">
        <v>105</v>
      </c>
    </row>
    <row r="22" ht="12.75">
      <c r="B22" t="s">
        <v>5</v>
      </c>
    </row>
    <row r="23" ht="12.75">
      <c r="B23" t="s">
        <v>72</v>
      </c>
    </row>
    <row r="26" spans="2:5" ht="12.75">
      <c r="B26" s="19" t="s">
        <v>6</v>
      </c>
      <c r="C26" s="20" t="s">
        <v>0</v>
      </c>
      <c r="D26" s="20"/>
      <c r="E26" s="21" t="s">
        <v>0</v>
      </c>
    </row>
    <row r="27" spans="2:5" ht="12.75">
      <c r="B27" s="7"/>
      <c r="C27" s="22">
        <v>1</v>
      </c>
      <c r="D27" s="23"/>
      <c r="E27" s="24">
        <v>2</v>
      </c>
    </row>
    <row r="28" spans="2:5" ht="12.75">
      <c r="B28" s="7"/>
      <c r="C28" s="23"/>
      <c r="D28" s="23"/>
      <c r="E28" s="25"/>
    </row>
    <row r="29" spans="2:5" ht="12.75">
      <c r="B29" s="7" t="s">
        <v>73</v>
      </c>
      <c r="C29" s="26">
        <v>10</v>
      </c>
      <c r="D29" s="23"/>
      <c r="E29" s="27">
        <v>10</v>
      </c>
    </row>
    <row r="30" spans="2:5" ht="12.75">
      <c r="B30" s="7"/>
      <c r="C30" s="23"/>
      <c r="D30" s="23"/>
      <c r="E30" s="25"/>
    </row>
    <row r="31" spans="2:5" ht="12.75">
      <c r="B31" s="7" t="s">
        <v>74</v>
      </c>
      <c r="C31" s="28">
        <v>0.3</v>
      </c>
      <c r="D31" s="23"/>
      <c r="E31" s="29">
        <v>0.3</v>
      </c>
    </row>
    <row r="32" spans="2:5" ht="12.75">
      <c r="B32" s="7"/>
      <c r="C32" s="28"/>
      <c r="D32" s="23"/>
      <c r="E32" s="29"/>
    </row>
    <row r="33" spans="2:5" ht="12.75">
      <c r="B33" s="7" t="s">
        <v>44</v>
      </c>
      <c r="C33" s="28">
        <v>0.4</v>
      </c>
      <c r="D33" s="23"/>
      <c r="E33" s="29">
        <v>0.4</v>
      </c>
    </row>
    <row r="34" spans="2:5" ht="12.75">
      <c r="B34" s="7"/>
      <c r="C34" s="28"/>
      <c r="D34" s="23"/>
      <c r="E34" s="29"/>
    </row>
    <row r="35" spans="2:5" ht="12.75">
      <c r="B35" s="7" t="s">
        <v>45</v>
      </c>
      <c r="C35" s="28">
        <v>0.2</v>
      </c>
      <c r="D35" s="23"/>
      <c r="E35" s="29">
        <v>0.2</v>
      </c>
    </row>
    <row r="36" spans="2:5" ht="12.75">
      <c r="B36" s="7"/>
      <c r="C36" s="28"/>
      <c r="D36" s="23"/>
      <c r="E36" s="29"/>
    </row>
    <row r="37" spans="2:5" ht="12.75">
      <c r="B37" s="7" t="s">
        <v>75</v>
      </c>
      <c r="C37" s="28">
        <v>0.05</v>
      </c>
      <c r="D37" s="23"/>
      <c r="E37" s="29">
        <v>0.05</v>
      </c>
    </row>
    <row r="38" spans="2:5" ht="12.75">
      <c r="B38" s="10"/>
      <c r="C38" s="30"/>
      <c r="D38" s="30"/>
      <c r="E38" s="31"/>
    </row>
    <row r="40" spans="2:6" ht="12.75">
      <c r="B40" s="6" t="s">
        <v>76</v>
      </c>
      <c r="C40" s="20"/>
      <c r="D40" s="20"/>
      <c r="E40" s="20"/>
      <c r="F40" s="21"/>
    </row>
    <row r="41" spans="2:6" ht="12.75">
      <c r="B41" s="7" t="s">
        <v>8</v>
      </c>
      <c r="C41" s="23" t="s">
        <v>1</v>
      </c>
      <c r="D41" s="43" t="s">
        <v>12</v>
      </c>
      <c r="E41" s="23" t="s">
        <v>1</v>
      </c>
      <c r="F41" s="25"/>
    </row>
    <row r="42" spans="1:6" ht="12.75">
      <c r="A42" s="3"/>
      <c r="B42" s="7" t="s">
        <v>2</v>
      </c>
      <c r="C42" s="23" t="s">
        <v>1</v>
      </c>
      <c r="D42" s="44" t="s">
        <v>11</v>
      </c>
      <c r="E42" s="23" t="s">
        <v>7</v>
      </c>
      <c r="F42" s="25"/>
    </row>
    <row r="43" spans="2:6" ht="12.75">
      <c r="B43" s="7" t="s">
        <v>3</v>
      </c>
      <c r="C43" s="23" t="s">
        <v>9</v>
      </c>
      <c r="D43" s="43" t="s">
        <v>12</v>
      </c>
      <c r="E43" s="23" t="s">
        <v>9</v>
      </c>
      <c r="F43" s="25"/>
    </row>
    <row r="44" spans="2:6" ht="12.75">
      <c r="B44" s="10" t="s">
        <v>4</v>
      </c>
      <c r="C44" s="30" t="s">
        <v>10</v>
      </c>
      <c r="D44" s="45" t="s">
        <v>12</v>
      </c>
      <c r="E44" s="30" t="s">
        <v>10</v>
      </c>
      <c r="F44" s="31"/>
    </row>
    <row r="47" ht="12.75">
      <c r="B47" s="2" t="s">
        <v>106</v>
      </c>
    </row>
    <row r="48" ht="12.75">
      <c r="B48" t="s">
        <v>96</v>
      </c>
    </row>
    <row r="50" spans="1:8" ht="12.75">
      <c r="A50" s="23"/>
      <c r="B50" s="19"/>
      <c r="C50" s="11" t="s">
        <v>33</v>
      </c>
      <c r="D50" s="32"/>
      <c r="E50" s="32"/>
      <c r="F50" s="11" t="s">
        <v>34</v>
      </c>
      <c r="G50" s="20"/>
      <c r="H50" s="21"/>
    </row>
    <row r="51" spans="1:8" ht="12.75">
      <c r="A51" s="23"/>
      <c r="B51" s="48" t="s">
        <v>13</v>
      </c>
      <c r="C51" s="23">
        <v>1</v>
      </c>
      <c r="D51" s="23"/>
      <c r="E51" s="23"/>
      <c r="F51" s="23">
        <v>1</v>
      </c>
      <c r="G51" s="23"/>
      <c r="H51" s="25"/>
    </row>
    <row r="52" spans="1:8" ht="12.75">
      <c r="A52" s="23"/>
      <c r="B52" s="7"/>
      <c r="C52" s="23"/>
      <c r="D52" s="23"/>
      <c r="E52" s="23"/>
      <c r="F52" s="23"/>
      <c r="G52" s="23"/>
      <c r="H52" s="25"/>
    </row>
    <row r="53" spans="1:8" ht="12.75">
      <c r="A53" s="23"/>
      <c r="B53" s="7" t="s">
        <v>24</v>
      </c>
      <c r="C53" s="23">
        <v>0.3</v>
      </c>
      <c r="D53" s="23"/>
      <c r="E53" s="23"/>
      <c r="F53" s="23">
        <v>0.3</v>
      </c>
      <c r="G53" s="23"/>
      <c r="H53" s="25"/>
    </row>
    <row r="54" spans="1:8" ht="12.75">
      <c r="A54" s="23"/>
      <c r="B54" s="7"/>
      <c r="C54" s="23"/>
      <c r="D54" s="23"/>
      <c r="E54" s="23"/>
      <c r="F54" s="23"/>
      <c r="G54" s="23"/>
      <c r="H54" s="25"/>
    </row>
    <row r="55" spans="1:8" ht="12.75">
      <c r="A55" s="23"/>
      <c r="B55" s="36" t="s">
        <v>14</v>
      </c>
      <c r="C55" s="23">
        <f>1+0.3</f>
        <v>1.3</v>
      </c>
      <c r="D55" s="23" t="s">
        <v>16</v>
      </c>
      <c r="E55" s="46" t="s">
        <v>12</v>
      </c>
      <c r="F55" s="23">
        <f>1+0.3</f>
        <v>1.3</v>
      </c>
      <c r="G55" s="23" t="s">
        <v>16</v>
      </c>
      <c r="H55" s="25"/>
    </row>
    <row r="56" spans="1:8" ht="12.75">
      <c r="A56" s="23"/>
      <c r="B56" s="7"/>
      <c r="C56" s="23"/>
      <c r="D56" s="23"/>
      <c r="E56" s="46"/>
      <c r="F56" s="23"/>
      <c r="G56" s="23"/>
      <c r="H56" s="25"/>
    </row>
    <row r="57" spans="1:8" ht="12.75">
      <c r="A57" s="23"/>
      <c r="B57" s="7" t="s">
        <v>23</v>
      </c>
      <c r="C57" s="23">
        <v>0.4</v>
      </c>
      <c r="D57" s="23"/>
      <c r="E57" s="46"/>
      <c r="F57" s="23">
        <v>0.4</v>
      </c>
      <c r="G57" s="35"/>
      <c r="H57" s="25"/>
    </row>
    <row r="58" spans="1:8" ht="12.75">
      <c r="A58" s="23"/>
      <c r="B58" s="7"/>
      <c r="C58" s="23"/>
      <c r="D58" s="23"/>
      <c r="E58" s="46"/>
      <c r="F58" s="23">
        <v>1.4</v>
      </c>
      <c r="G58" s="35" t="s">
        <v>18</v>
      </c>
      <c r="H58" s="25"/>
    </row>
    <row r="59" spans="1:8" ht="13.5">
      <c r="A59" s="34"/>
      <c r="B59" s="36" t="s">
        <v>15</v>
      </c>
      <c r="C59" s="23"/>
      <c r="D59" s="23"/>
      <c r="E59" s="47" t="s">
        <v>11</v>
      </c>
      <c r="F59" s="23"/>
      <c r="G59" s="23"/>
      <c r="H59" s="25"/>
    </row>
    <row r="60" spans="1:8" ht="12.75">
      <c r="A60" s="23"/>
      <c r="B60" s="7" t="s">
        <v>20</v>
      </c>
      <c r="C60" s="23">
        <f>1+0.3+0.4</f>
        <v>1.7000000000000002</v>
      </c>
      <c r="D60" s="23" t="s">
        <v>19</v>
      </c>
      <c r="E60" s="46"/>
      <c r="F60" s="23"/>
      <c r="G60" s="23"/>
      <c r="H60" s="25"/>
    </row>
    <row r="61" spans="1:8" ht="12.75">
      <c r="A61" s="23"/>
      <c r="B61" s="7" t="s">
        <v>21</v>
      </c>
      <c r="C61" s="23"/>
      <c r="D61" s="23"/>
      <c r="E61" s="46"/>
      <c r="F61" s="23">
        <f>(1.3*1.4)</f>
        <v>1.8199999999999998</v>
      </c>
      <c r="G61" s="35" t="s">
        <v>17</v>
      </c>
      <c r="H61" s="25"/>
    </row>
    <row r="62" spans="1:8" ht="12.75">
      <c r="A62" s="23"/>
      <c r="B62" s="7"/>
      <c r="C62" s="23"/>
      <c r="D62" s="23"/>
      <c r="E62" s="46"/>
      <c r="F62" s="23"/>
      <c r="G62" s="23"/>
      <c r="H62" s="25"/>
    </row>
    <row r="63" spans="1:8" ht="12.75">
      <c r="A63" s="23"/>
      <c r="B63" s="7" t="s">
        <v>22</v>
      </c>
      <c r="C63" s="23">
        <v>0.2</v>
      </c>
      <c r="D63" s="23"/>
      <c r="E63" s="46"/>
      <c r="F63" s="23">
        <v>0.2</v>
      </c>
      <c r="G63" s="23"/>
      <c r="H63" s="25"/>
    </row>
    <row r="64" spans="1:8" ht="12.75">
      <c r="A64" s="23"/>
      <c r="B64" s="7"/>
      <c r="C64" s="23"/>
      <c r="D64" s="23"/>
      <c r="E64" s="46"/>
      <c r="F64" s="23"/>
      <c r="G64" s="23"/>
      <c r="H64" s="25"/>
    </row>
    <row r="65" spans="1:8" ht="12.75">
      <c r="A65" s="23"/>
      <c r="B65" s="36" t="s">
        <v>27</v>
      </c>
      <c r="C65" s="23">
        <v>1.2</v>
      </c>
      <c r="D65" s="23" t="s">
        <v>26</v>
      </c>
      <c r="E65" s="46" t="s">
        <v>12</v>
      </c>
      <c r="F65" s="23">
        <v>1.2</v>
      </c>
      <c r="G65" s="23" t="s">
        <v>26</v>
      </c>
      <c r="H65" s="25"/>
    </row>
    <row r="66" spans="1:8" ht="12.75">
      <c r="A66" s="23"/>
      <c r="B66" s="36" t="s">
        <v>25</v>
      </c>
      <c r="C66" s="23"/>
      <c r="D66" s="23"/>
      <c r="E66" s="46"/>
      <c r="F66" s="23"/>
      <c r="G66" s="23"/>
      <c r="H66" s="25"/>
    </row>
    <row r="67" spans="1:8" ht="12.75">
      <c r="A67" s="23"/>
      <c r="B67" s="7"/>
      <c r="C67" s="23"/>
      <c r="D67" s="23"/>
      <c r="E67" s="46"/>
      <c r="F67" s="23"/>
      <c r="G67" s="23"/>
      <c r="H67" s="25"/>
    </row>
    <row r="68" spans="1:8" ht="12.75">
      <c r="A68" s="23"/>
      <c r="B68" s="7" t="s">
        <v>28</v>
      </c>
      <c r="C68" s="23">
        <f>C60*C65</f>
        <v>2.04</v>
      </c>
      <c r="D68" s="23"/>
      <c r="E68" s="46"/>
      <c r="F68" s="23">
        <f>F61*F65</f>
        <v>2.1839999999999997</v>
      </c>
      <c r="G68" s="23"/>
      <c r="H68" s="25"/>
    </row>
    <row r="69" spans="1:8" ht="12.75">
      <c r="A69" s="23"/>
      <c r="B69" s="7"/>
      <c r="C69" s="23"/>
      <c r="D69" s="23"/>
      <c r="E69" s="46"/>
      <c r="F69" s="23"/>
      <c r="G69" s="23"/>
      <c r="H69" s="25"/>
    </row>
    <row r="70" spans="1:8" ht="12.75">
      <c r="A70" s="23"/>
      <c r="B70" s="7" t="s">
        <v>29</v>
      </c>
      <c r="C70" s="23">
        <v>0.05</v>
      </c>
      <c r="D70" s="23"/>
      <c r="E70" s="46"/>
      <c r="F70" s="23">
        <v>0.05</v>
      </c>
      <c r="G70" s="23"/>
      <c r="H70" s="25"/>
    </row>
    <row r="71" spans="1:8" ht="12.75">
      <c r="A71" s="23"/>
      <c r="B71" s="7"/>
      <c r="C71" s="23"/>
      <c r="D71" s="23"/>
      <c r="E71" s="46"/>
      <c r="F71" s="23"/>
      <c r="G71" s="23"/>
      <c r="H71" s="25"/>
    </row>
    <row r="72" spans="1:8" ht="12.75">
      <c r="A72" s="23"/>
      <c r="B72" s="36" t="s">
        <v>30</v>
      </c>
      <c r="C72" s="23">
        <f>1+C70</f>
        <v>1.05</v>
      </c>
      <c r="D72" s="23"/>
      <c r="E72" s="46" t="s">
        <v>12</v>
      </c>
      <c r="F72" s="23">
        <f>1+F70</f>
        <v>1.05</v>
      </c>
      <c r="G72" s="23"/>
      <c r="H72" s="25"/>
    </row>
    <row r="73" spans="1:8" ht="12.75">
      <c r="A73" s="23"/>
      <c r="B73" s="36" t="s">
        <v>31</v>
      </c>
      <c r="C73" s="23"/>
      <c r="D73" s="23"/>
      <c r="E73" s="23"/>
      <c r="F73" s="23"/>
      <c r="G73" s="23"/>
      <c r="H73" s="25"/>
    </row>
    <row r="74" spans="1:8" ht="12.75">
      <c r="A74" s="23"/>
      <c r="B74" s="7"/>
      <c r="C74" s="23"/>
      <c r="D74" s="23"/>
      <c r="E74" s="23"/>
      <c r="F74" s="23"/>
      <c r="G74" s="23"/>
      <c r="H74" s="25"/>
    </row>
    <row r="75" spans="1:8" ht="12.75">
      <c r="A75" s="23"/>
      <c r="B75" s="48" t="s">
        <v>64</v>
      </c>
      <c r="C75" s="33">
        <f>C68*C72</f>
        <v>2.1420000000000003</v>
      </c>
      <c r="D75" s="33"/>
      <c r="E75" s="33"/>
      <c r="F75" s="33">
        <f>F68*F72</f>
        <v>2.2931999999999997</v>
      </c>
      <c r="G75" s="23"/>
      <c r="H75" s="25"/>
    </row>
    <row r="76" spans="1:8" ht="12.75">
      <c r="A76" s="23"/>
      <c r="B76" s="7"/>
      <c r="C76" s="23"/>
      <c r="D76" s="23"/>
      <c r="E76" s="23"/>
      <c r="F76" s="23"/>
      <c r="G76" s="23"/>
      <c r="H76" s="25"/>
    </row>
    <row r="77" spans="1:8" ht="12.75">
      <c r="A77" s="23"/>
      <c r="B77" s="10" t="s">
        <v>63</v>
      </c>
      <c r="C77" s="30"/>
      <c r="D77" s="30"/>
      <c r="E77" s="30"/>
      <c r="F77" s="30">
        <f>F75-C75</f>
        <v>0.15119999999999933</v>
      </c>
      <c r="G77" s="37">
        <f>F77/C75</f>
        <v>0.07058823529411733</v>
      </c>
      <c r="H77" s="31" t="s">
        <v>32</v>
      </c>
    </row>
    <row r="80" ht="12.75">
      <c r="B80" t="s">
        <v>77</v>
      </c>
    </row>
    <row r="82" ht="12.75">
      <c r="B82" t="s">
        <v>87</v>
      </c>
    </row>
    <row r="83" ht="12.75">
      <c r="B83" t="s">
        <v>78</v>
      </c>
    </row>
    <row r="86" ht="12.75">
      <c r="B86" t="s">
        <v>97</v>
      </c>
    </row>
    <row r="87" ht="12.75">
      <c r="B87" t="s">
        <v>88</v>
      </c>
    </row>
    <row r="89" spans="2:5" ht="12.75">
      <c r="B89" s="19"/>
      <c r="C89" s="11" t="s">
        <v>33</v>
      </c>
      <c r="D89" s="32"/>
      <c r="E89" s="12" t="s">
        <v>34</v>
      </c>
    </row>
    <row r="90" spans="2:5" ht="12.75">
      <c r="B90" s="7" t="s">
        <v>1</v>
      </c>
      <c r="C90" s="26">
        <v>10</v>
      </c>
      <c r="D90" s="26"/>
      <c r="E90" s="27">
        <v>10</v>
      </c>
    </row>
    <row r="91" spans="2:5" ht="12.75">
      <c r="B91" s="7"/>
      <c r="C91" s="26"/>
      <c r="D91" s="26"/>
      <c r="E91" s="27"/>
    </row>
    <row r="92" spans="2:5" ht="12.75">
      <c r="B92" s="7" t="s">
        <v>35</v>
      </c>
      <c r="C92" s="4">
        <v>3</v>
      </c>
      <c r="D92" s="26"/>
      <c r="E92" s="38">
        <v>3</v>
      </c>
    </row>
    <row r="93" spans="2:5" ht="12.75">
      <c r="B93" s="7" t="s">
        <v>36</v>
      </c>
      <c r="C93" s="26">
        <f>C90+C92</f>
        <v>13</v>
      </c>
      <c r="D93" s="26"/>
      <c r="E93" s="27">
        <f>E90+E92</f>
        <v>13</v>
      </c>
    </row>
    <row r="94" spans="2:5" ht="12.75">
      <c r="B94" s="7" t="s">
        <v>37</v>
      </c>
      <c r="C94" s="4">
        <v>4</v>
      </c>
      <c r="D94" s="26"/>
      <c r="E94" s="38">
        <v>5.2</v>
      </c>
    </row>
    <row r="95" spans="2:5" ht="12.75">
      <c r="B95" s="7" t="s">
        <v>39</v>
      </c>
      <c r="C95" s="26">
        <f>C93+C94</f>
        <v>17</v>
      </c>
      <c r="D95" s="26"/>
      <c r="E95" s="27">
        <f>E93+E94</f>
        <v>18.2</v>
      </c>
    </row>
    <row r="96" spans="2:5" ht="12.75">
      <c r="B96" s="7" t="s">
        <v>38</v>
      </c>
      <c r="C96" s="4">
        <v>3.4</v>
      </c>
      <c r="D96" s="26"/>
      <c r="E96" s="38">
        <v>3.64</v>
      </c>
    </row>
    <row r="97" spans="2:5" ht="12.75">
      <c r="B97" s="7" t="s">
        <v>40</v>
      </c>
      <c r="C97" s="26">
        <f>C95+C96</f>
        <v>20.4</v>
      </c>
      <c r="D97" s="26"/>
      <c r="E97" s="27">
        <f>E95+E96</f>
        <v>21.84</v>
      </c>
    </row>
    <row r="98" spans="2:5" ht="12.75">
      <c r="B98" s="7" t="s">
        <v>4</v>
      </c>
      <c r="C98" s="4">
        <v>1.02</v>
      </c>
      <c r="D98" s="26"/>
      <c r="E98" s="38">
        <v>1.092</v>
      </c>
    </row>
    <row r="99" spans="2:5" ht="12.75">
      <c r="B99" s="10" t="s">
        <v>89</v>
      </c>
      <c r="C99" s="4">
        <f>C97+C98</f>
        <v>21.419999999999998</v>
      </c>
      <c r="D99" s="4"/>
      <c r="E99" s="38">
        <f>E97+E98</f>
        <v>22.932</v>
      </c>
    </row>
    <row r="101" ht="12.75">
      <c r="B101" t="s">
        <v>79</v>
      </c>
    </row>
    <row r="103" ht="12.75">
      <c r="B103" t="s">
        <v>90</v>
      </c>
    </row>
    <row r="105" spans="2:6" ht="12.75">
      <c r="B105" s="19"/>
      <c r="C105" s="20" t="s">
        <v>51</v>
      </c>
      <c r="D105" s="20"/>
      <c r="E105" s="20" t="s">
        <v>52</v>
      </c>
      <c r="F105" s="21"/>
    </row>
    <row r="106" spans="2:6" ht="12.75">
      <c r="B106" s="7" t="s">
        <v>43</v>
      </c>
      <c r="C106" s="28">
        <f>C92/C90</f>
        <v>0.3</v>
      </c>
      <c r="D106" s="28"/>
      <c r="E106" s="28">
        <f>E92/E90</f>
        <v>0.3</v>
      </c>
      <c r="F106" s="25"/>
    </row>
    <row r="107" spans="2:6" ht="12.75">
      <c r="B107" s="7"/>
      <c r="C107" s="39" t="s">
        <v>47</v>
      </c>
      <c r="D107" s="28"/>
      <c r="E107" s="39" t="s">
        <v>47</v>
      </c>
      <c r="F107" s="25"/>
    </row>
    <row r="108" spans="2:6" ht="12.75">
      <c r="B108" s="7" t="s">
        <v>44</v>
      </c>
      <c r="C108" s="28">
        <f>C94/C90</f>
        <v>0.4</v>
      </c>
      <c r="D108" s="28"/>
      <c r="E108" s="28">
        <f>E94/(E90+E92)</f>
        <v>0.4</v>
      </c>
      <c r="F108" s="25"/>
    </row>
    <row r="109" spans="2:6" ht="12.75">
      <c r="B109" s="7"/>
      <c r="C109" s="39" t="s">
        <v>47</v>
      </c>
      <c r="D109" s="28"/>
      <c r="E109" s="39" t="s">
        <v>48</v>
      </c>
      <c r="F109" s="25"/>
    </row>
    <row r="110" spans="2:6" ht="12.75">
      <c r="B110" s="7" t="s">
        <v>45</v>
      </c>
      <c r="C110" s="28">
        <f>C96/C95</f>
        <v>0.19999999999999998</v>
      </c>
      <c r="D110" s="28"/>
      <c r="E110" s="28">
        <f>E96/E95</f>
        <v>0.2</v>
      </c>
      <c r="F110" s="25"/>
    </row>
    <row r="111" spans="2:6" ht="12.75">
      <c r="B111" s="7"/>
      <c r="C111" s="39" t="s">
        <v>49</v>
      </c>
      <c r="D111" s="28"/>
      <c r="E111" s="39" t="s">
        <v>49</v>
      </c>
      <c r="F111" s="25"/>
    </row>
    <row r="112" spans="2:6" ht="12.75">
      <c r="B112" s="7" t="s">
        <v>46</v>
      </c>
      <c r="C112" s="28">
        <f>C98/C97</f>
        <v>0.05</v>
      </c>
      <c r="D112" s="28"/>
      <c r="E112" s="28">
        <f>E98/E97</f>
        <v>0.05</v>
      </c>
      <c r="F112" s="25"/>
    </row>
    <row r="113" spans="2:6" ht="12.75">
      <c r="B113" s="10"/>
      <c r="C113" s="40" t="s">
        <v>50</v>
      </c>
      <c r="D113" s="30"/>
      <c r="E113" s="40" t="s">
        <v>50</v>
      </c>
      <c r="F113" s="31"/>
    </row>
    <row r="115" ht="12.75">
      <c r="B115" t="s">
        <v>80</v>
      </c>
    </row>
    <row r="116" ht="12.75">
      <c r="B116" t="s">
        <v>81</v>
      </c>
    </row>
    <row r="118" ht="12.75">
      <c r="B118" s="2" t="s">
        <v>53</v>
      </c>
    </row>
    <row r="119" ht="12.75">
      <c r="B119" s="2" t="s">
        <v>54</v>
      </c>
    </row>
    <row r="121" spans="2:6" ht="12.75">
      <c r="B121" s="19"/>
      <c r="C121" s="11" t="s">
        <v>55</v>
      </c>
      <c r="D121" s="11"/>
      <c r="E121" s="12" t="s">
        <v>56</v>
      </c>
      <c r="F121" s="1"/>
    </row>
    <row r="122" spans="2:5" ht="12.75">
      <c r="B122" s="7" t="s">
        <v>1</v>
      </c>
      <c r="C122" s="26">
        <v>10</v>
      </c>
      <c r="D122" s="26"/>
      <c r="E122" s="27">
        <v>10</v>
      </c>
    </row>
    <row r="123" spans="2:5" ht="12.75">
      <c r="B123" s="7"/>
      <c r="C123" s="26"/>
      <c r="D123" s="26"/>
      <c r="E123" s="27"/>
    </row>
    <row r="124" spans="2:5" ht="12.75">
      <c r="B124" s="7" t="s">
        <v>35</v>
      </c>
      <c r="C124" s="4">
        <v>3</v>
      </c>
      <c r="D124" s="26"/>
      <c r="E124" s="38">
        <v>3</v>
      </c>
    </row>
    <row r="125" spans="2:5" ht="12.75">
      <c r="B125" s="7" t="s">
        <v>36</v>
      </c>
      <c r="C125" s="26">
        <f>C122+C124</f>
        <v>13</v>
      </c>
      <c r="D125" s="26"/>
      <c r="E125" s="27">
        <f>E122+E124</f>
        <v>13</v>
      </c>
    </row>
    <row r="126" spans="2:5" ht="12.75">
      <c r="B126" s="7" t="s">
        <v>37</v>
      </c>
      <c r="C126" s="4">
        <v>4</v>
      </c>
      <c r="D126" s="26"/>
      <c r="E126" s="38">
        <v>4</v>
      </c>
    </row>
    <row r="127" spans="2:5" ht="12.75">
      <c r="B127" s="7" t="s">
        <v>39</v>
      </c>
      <c r="C127" s="26">
        <f>C125+C126</f>
        <v>17</v>
      </c>
      <c r="D127" s="26"/>
      <c r="E127" s="27">
        <f>E125+E126</f>
        <v>17</v>
      </c>
    </row>
    <row r="128" spans="2:5" ht="12.75">
      <c r="B128" s="7" t="s">
        <v>38</v>
      </c>
      <c r="C128" s="4">
        <v>3.4</v>
      </c>
      <c r="D128" s="26"/>
      <c r="E128" s="38">
        <v>3.4</v>
      </c>
    </row>
    <row r="129" spans="2:5" ht="12.75">
      <c r="B129" s="7" t="s">
        <v>40</v>
      </c>
      <c r="C129" s="26">
        <f>C127+C128</f>
        <v>20.4</v>
      </c>
      <c r="D129" s="26"/>
      <c r="E129" s="27">
        <f>E127+E128</f>
        <v>20.4</v>
      </c>
    </row>
    <row r="130" spans="2:5" ht="12.75">
      <c r="B130" s="7" t="s">
        <v>4</v>
      </c>
      <c r="C130" s="4">
        <v>1.02</v>
      </c>
      <c r="D130" s="26"/>
      <c r="E130" s="38">
        <v>1.02</v>
      </c>
    </row>
    <row r="131" spans="2:5" ht="12.75">
      <c r="B131" s="7" t="s">
        <v>41</v>
      </c>
      <c r="C131" s="4">
        <f>C129+C130</f>
        <v>21.419999999999998</v>
      </c>
      <c r="D131" s="26"/>
      <c r="E131" s="38">
        <f>E129+E130</f>
        <v>21.419999999999998</v>
      </c>
    </row>
    <row r="132" spans="2:5" ht="12.75">
      <c r="B132" s="41" t="s">
        <v>57</v>
      </c>
      <c r="C132" s="5">
        <f>C131/C122</f>
        <v>2.142</v>
      </c>
      <c r="D132" s="5"/>
      <c r="E132" s="42">
        <f>E131/E122</f>
        <v>2.142</v>
      </c>
    </row>
    <row r="135" ht="12.75">
      <c r="B135" s="2" t="s">
        <v>82</v>
      </c>
    </row>
    <row r="137" ht="12.75">
      <c r="B137" t="s">
        <v>42</v>
      </c>
    </row>
    <row r="139" spans="2:6" ht="12.75">
      <c r="B139" s="19"/>
      <c r="C139" s="11" t="s">
        <v>51</v>
      </c>
      <c r="D139" s="11"/>
      <c r="E139" s="11" t="s">
        <v>52</v>
      </c>
      <c r="F139" s="21"/>
    </row>
    <row r="140" spans="2:6" ht="12.75">
      <c r="B140" s="7" t="s">
        <v>43</v>
      </c>
      <c r="C140" s="28">
        <f>C124/C122</f>
        <v>0.3</v>
      </c>
      <c r="D140" s="28"/>
      <c r="E140" s="28">
        <f>E124/E122</f>
        <v>0.3</v>
      </c>
      <c r="F140" s="25"/>
    </row>
    <row r="141" spans="2:6" ht="12.75">
      <c r="B141" s="7"/>
      <c r="C141" s="39" t="s">
        <v>47</v>
      </c>
      <c r="D141" s="28"/>
      <c r="E141" s="39" t="s">
        <v>47</v>
      </c>
      <c r="F141" s="25"/>
    </row>
    <row r="142" spans="2:6" ht="12.75">
      <c r="B142" s="7" t="s">
        <v>44</v>
      </c>
      <c r="C142" s="28">
        <f>C126/C122</f>
        <v>0.4</v>
      </c>
      <c r="D142" s="28"/>
      <c r="E142" s="28">
        <f>E126/(E122+E124)</f>
        <v>0.3076923076923077</v>
      </c>
      <c r="F142" s="25"/>
    </row>
    <row r="143" spans="2:6" ht="12.75">
      <c r="B143" s="7"/>
      <c r="C143" s="39" t="s">
        <v>47</v>
      </c>
      <c r="D143" s="28"/>
      <c r="E143" s="39" t="s">
        <v>48</v>
      </c>
      <c r="F143" s="25"/>
    </row>
    <row r="144" spans="2:6" ht="12.75">
      <c r="B144" s="7" t="s">
        <v>45</v>
      </c>
      <c r="C144" s="28">
        <f>C128/C127</f>
        <v>0.19999999999999998</v>
      </c>
      <c r="D144" s="28"/>
      <c r="E144" s="28">
        <f>E128/E127</f>
        <v>0.19999999999999998</v>
      </c>
      <c r="F144" s="25"/>
    </row>
    <row r="145" spans="2:6" ht="12.75">
      <c r="B145" s="7"/>
      <c r="C145" s="39" t="s">
        <v>49</v>
      </c>
      <c r="D145" s="28"/>
      <c r="E145" s="39" t="s">
        <v>49</v>
      </c>
      <c r="F145" s="25"/>
    </row>
    <row r="146" spans="2:6" ht="12.75">
      <c r="B146" s="7" t="s">
        <v>46</v>
      </c>
      <c r="C146" s="28">
        <f>C130/C129</f>
        <v>0.05</v>
      </c>
      <c r="D146" s="28"/>
      <c r="E146" s="28">
        <f>E130/E129</f>
        <v>0.05</v>
      </c>
      <c r="F146" s="25"/>
    </row>
    <row r="147" spans="2:6" ht="12.75">
      <c r="B147" s="10"/>
      <c r="C147" s="40" t="s">
        <v>50</v>
      </c>
      <c r="D147" s="30"/>
      <c r="E147" s="40" t="s">
        <v>50</v>
      </c>
      <c r="F147" s="31"/>
    </row>
    <row r="149" spans="2:5" ht="12.75">
      <c r="B149" s="6" t="s">
        <v>58</v>
      </c>
      <c r="C149" s="11" t="s">
        <v>33</v>
      </c>
      <c r="D149" s="11"/>
      <c r="E149" s="12" t="s">
        <v>34</v>
      </c>
    </row>
    <row r="150" spans="2:5" ht="12.75">
      <c r="B150" s="7" t="s">
        <v>65</v>
      </c>
      <c r="C150" s="13">
        <v>1</v>
      </c>
      <c r="D150" s="13"/>
      <c r="E150" s="14">
        <v>1</v>
      </c>
    </row>
    <row r="151" spans="2:5" ht="12.75">
      <c r="B151" s="7" t="s">
        <v>59</v>
      </c>
      <c r="C151" s="13">
        <v>1.3</v>
      </c>
      <c r="D151" s="13"/>
      <c r="E151" s="14">
        <v>1.3</v>
      </c>
    </row>
    <row r="152" spans="2:5" ht="12.75">
      <c r="B152" s="8" t="s">
        <v>60</v>
      </c>
      <c r="C152" s="13">
        <v>0.4</v>
      </c>
      <c r="D152" s="13"/>
      <c r="E152" s="14">
        <v>1.308</v>
      </c>
    </row>
    <row r="153" spans="2:5" ht="12.75">
      <c r="B153" s="9" t="s">
        <v>67</v>
      </c>
      <c r="C153" s="13">
        <f>C151+C152</f>
        <v>1.7000000000000002</v>
      </c>
      <c r="D153" s="13"/>
      <c r="E153" s="14">
        <f>E151*E152</f>
        <v>1.7004000000000001</v>
      </c>
    </row>
    <row r="154" spans="2:5" ht="12.75">
      <c r="B154" s="7" t="s">
        <v>61</v>
      </c>
      <c r="C154" s="13">
        <v>1.2</v>
      </c>
      <c r="D154" s="13"/>
      <c r="E154" s="14">
        <v>1.2</v>
      </c>
    </row>
    <row r="155" spans="2:5" ht="12.75">
      <c r="B155" s="7" t="s">
        <v>66</v>
      </c>
      <c r="C155" s="13">
        <f>C153*C154</f>
        <v>2.04</v>
      </c>
      <c r="D155" s="13"/>
      <c r="E155" s="14">
        <f>E153*E154</f>
        <v>2.04048</v>
      </c>
    </row>
    <row r="156" spans="2:5" ht="12.75">
      <c r="B156" s="7" t="s">
        <v>62</v>
      </c>
      <c r="C156" s="13">
        <v>1.05</v>
      </c>
      <c r="D156" s="13"/>
      <c r="E156" s="14">
        <v>1.05</v>
      </c>
    </row>
    <row r="157" spans="2:5" ht="12.75">
      <c r="B157" s="10" t="s">
        <v>66</v>
      </c>
      <c r="C157" s="15">
        <f>C155*C156</f>
        <v>2.1420000000000003</v>
      </c>
      <c r="D157" s="15"/>
      <c r="E157" s="16">
        <f>E155*E156</f>
        <v>2.142504</v>
      </c>
    </row>
    <row r="159" ht="12.75">
      <c r="B159" t="s">
        <v>83</v>
      </c>
    </row>
    <row r="160" ht="12.75">
      <c r="B160" t="s">
        <v>91</v>
      </c>
    </row>
    <row r="162" ht="12.75">
      <c r="B162" t="s">
        <v>93</v>
      </c>
    </row>
    <row r="163" ht="12.75">
      <c r="B163" t="s">
        <v>94</v>
      </c>
    </row>
    <row r="165" ht="12.75">
      <c r="B165" s="3" t="s">
        <v>95</v>
      </c>
    </row>
  </sheetData>
  <printOptions horizontalCentered="1"/>
  <pageMargins left="0.5" right="0.5" top="0.5" bottom="0.5" header="0.5" footer="0.5"/>
  <pageSetup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PGBC,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Gunn Sr</dc:creator>
  <cp:keywords/>
  <dc:description/>
  <cp:lastModifiedBy>Paul Gunn Sr</cp:lastModifiedBy>
  <cp:lastPrinted>2007-04-08T20:49:18Z</cp:lastPrinted>
  <dcterms:created xsi:type="dcterms:W3CDTF">2007-04-02T17:20:00Z</dcterms:created>
  <dcterms:modified xsi:type="dcterms:W3CDTF">2007-05-06T15:58:49Z</dcterms:modified>
  <cp:category/>
  <cp:version/>
  <cp:contentType/>
  <cp:contentStatus/>
</cp:coreProperties>
</file>